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7233D646-A063-49D9-A403-CB6BB783DB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5" i="1" l="1"/>
  <c r="E85" i="1"/>
  <c r="F84" i="1"/>
  <c r="E84" i="1"/>
  <c r="E82" i="1" l="1"/>
  <c r="E81" i="1" l="1"/>
  <c r="E83" i="1"/>
  <c r="F86" i="1" l="1"/>
  <c r="E86" i="1"/>
  <c r="D78" i="1"/>
  <c r="D34" i="1" l="1"/>
  <c r="D79" i="1" l="1"/>
  <c r="D77" i="1"/>
  <c r="D76" i="1"/>
  <c r="D8" i="1" l="1"/>
  <c r="D9" i="1" l="1"/>
  <c r="D10" i="1"/>
  <c r="D82" i="1" s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86" i="1" l="1"/>
  <c r="D84" i="1"/>
  <c r="D85" i="1"/>
  <c r="C92" i="1"/>
  <c r="E87" i="1"/>
  <c r="F82" i="1"/>
  <c r="F81" i="1" l="1"/>
  <c r="D81" i="1"/>
  <c r="D83" i="1" l="1"/>
  <c r="F83" i="1"/>
  <c r="D87" i="1" l="1"/>
  <c r="F87" i="1" l="1"/>
</calcChain>
</file>

<file path=xl/sharedStrings.xml><?xml version="1.0" encoding="utf-8"?>
<sst xmlns="http://schemas.openxmlformats.org/spreadsheetml/2006/main" count="165" uniqueCount="100">
  <si>
    <t>L.p.</t>
  </si>
  <si>
    <t>Nazwa</t>
  </si>
  <si>
    <t>Jedn.</t>
  </si>
  <si>
    <t>Cena netto [PLN]</t>
  </si>
  <si>
    <t>element sieci/składnik sieci</t>
  </si>
  <si>
    <t>kpl.</t>
  </si>
  <si>
    <t>metr</t>
  </si>
  <si>
    <t>szt.</t>
  </si>
  <si>
    <t>Uśredniony koszt zajęcia pasa drogowego (w tym wykonanie projektu organizacji ruchu)</t>
  </si>
  <si>
    <t>Demontaż słupa linii napowietrznej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</si>
  <si>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</si>
  <si>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</si>
  <si>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</si>
  <si>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</si>
  <si>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</si>
  <si>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t>Koszt dobudowy pola nN w istniejącym złączu kablowym z wykorzystaniem rozłącznika bezpiecznikowego typu RBK (gr. 00) wraz z oszynowaniem oraz wyposażeniem w zwory lub wkładki bezpiecznikowe</t>
  </si>
  <si>
    <t>Koszt budowy 1 m. przepustu kablowego z rury DVK ф 75 mm</t>
  </si>
  <si>
    <t>Koszt budowy 1 m. przepustu kablowego z rury DVK ф 110 mm</t>
  </si>
  <si>
    <t>Koszt budowy 1 m przecisku (przepychu) kablowego z rury SRS ф 75 mm</t>
  </si>
  <si>
    <t>Koszt budowy 1 m przecisku (przepychu) kablowego z rury SRS ф 110 mm</t>
  </si>
  <si>
    <t>Demontaż złącza kablowego / kablowo-pomiarowego nN</t>
  </si>
  <si>
    <t xml:space="preserve">Budowa przyłącza napowietrznego przewodem AsXSn 4x25mm2 lub AsXSn 4x35mm2 o długości 
do 1 m liczonej wzdłuż jego trasy, bez uwzględnienia zapasów i trasy przewodu na słupie (długość przyłącza liczona wg rzutu na mapie i mnożona przez skalę)
Pozycja obejmuje wykonanie przyłącza od słupa do złącza, wprowadzenie i podłączenie przewodów oraz koszt zajęcia pasa drogowego.
</t>
  </si>
  <si>
    <t>Budowa każdego następnego metra powyżej 1 m liczonego wzdłuż trasy przyłącza – przewodem typu AsXSn 4x25mm2 lub AsXSn 4x35mm2 (długość przewodu nN  liczona wg rzutu na mapie i mnożona przez skalę,  bez uwzględnienia trasy przewodów na budynku do złącza napowietrznego).</t>
  </si>
  <si>
    <t xml:space="preserve">Budowa lub podwieszenie linii napowietrznej wykonanej przewodem typu AsXSn 4x70mm2
(długość liczona wg rzutu na mapie i mnożona przez skalę)
Pozycja obejmuje uśredniony koszt 1 metra linii wraz z uwzględnieniem niezbędnego osprzętu  i niezbędnych materiałów do wyprowadzenia przewodu ze skrzynki stacyjnej na linię napowietrzną nN
</t>
  </si>
  <si>
    <t xml:space="preserve">Koszt złącza ZK-3+3SL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</si>
  <si>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</si>
  <si>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ZK-4+3SL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</si>
  <si>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ZK-4+4SL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</si>
  <si>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Budowa słupa typu ŻN 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</si>
  <si>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ŻN 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</si>
  <si>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</si>
  <si>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</si>
  <si>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</si>
  <si>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</si>
  <si>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10,5/12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</si>
  <si>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12/2,5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</si>
  <si>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12/4,3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</si>
  <si>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12/6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</si>
  <si>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12/10 w linii napowietrznej nN
Pozycja obejmuje: koszt zakupu, dostawy na miejsce budowy, ustawienia i podłączenia słupa wraz z ustojem i pozostałym osprzętem.  Pozycja nie obejmuje kosztu montażu ograniczników przepięć i uziemienia.
</t>
  </si>
  <si>
    <t xml:space="preserve">Budowa słupa typu E 12/12 w linii napowietrznej nN
Pozycja obejmuje: koszt zakupu, dostawy na miejsce budowy, ustawienia i podłączenia słupa wraz z ustojem i pozostałym osprzętem.  Pozycja nie obejmuje kosztu montażu ograniczników przepięć i uziemienia.
</t>
  </si>
  <si>
    <t>Koszt dobudowy pola nN w istniejącym złączu kablowym z wykorzystaniem rozłącznika listwowego typu NH  250A lub NH-2 400A lub NH-3 630A  wraz z oszynowaniem oraz wyposażeniem w zwory lub wkładki bezpiecznikowe</t>
  </si>
  <si>
    <t xml:space="preserve">Koszt dobudowy PBD
Koszt zakupu, dostawy na miejsce budowy, oprzewodowanie – oszynowanie 
</t>
  </si>
  <si>
    <t xml:space="preserve">Koszt montażu kompletu ograniczników przepięć na linii napowietrznej nN.
Pozycja obejmuje: montaż wraz z podłączeniem do przewodów roboczych i uziomu
</t>
  </si>
  <si>
    <t xml:space="preserve">Wykonanie uziemienia i podłączenie uziemienia w złączu (RU≤30Ω)
Pozycja obejmuje: koszt wykonania uziemienia wraz z wykonaniem pomiarów potwierdzonych protokołem
</t>
  </si>
  <si>
    <t xml:space="preserve">Wykonanie uziemienia i podłączenie uziemienia na słupie (R≤10Ω)
Pozycja obejmuje: koszt wykonania uziemienia wraz z wykonaniem pomiarów potwierdzonych protokołem
</t>
  </si>
  <si>
    <t>Demontaż przyłącza lub linii kablowej nN (długość liczona wg rzutu na mapie i mnożona przez skalę)</t>
  </si>
  <si>
    <t>Demontaż przyłącza lub linii napowietrznej nn (długość liczona wg rzutu na mapie i mnożona przez skalę)</t>
  </si>
  <si>
    <t xml:space="preserve">szt. </t>
  </si>
  <si>
    <t xml:space="preserve">metr </t>
  </si>
  <si>
    <t xml:space="preserve">kpl. </t>
  </si>
  <si>
    <t>Koszt dobudowy pola nN w istniejącej rozdzielni stacyjnej z wykorzystaniem podstaw bezpiecznikowych typu PBD-1 250A lub PBD-2 400A lub PBD-3 630A wraz z oszynowaniem oraz wyposażeniem w zwory lub wkładki bezpiecznikowe.</t>
  </si>
  <si>
    <t>Koszt dobudowy pola nN w istniejącym złączu kablowym z wykorzystaniem podstaw bezpiecznikowych typu PBD-1 250A lub PBD-2 400A lub PBD-3 630A  wraz z oszynowaniem oraz wyposażeniem w zwory lub wkładki bezpiecznikowe</t>
  </si>
  <si>
    <t>Koszt dobudowy pola nN w istniejącej rozdzielni stacyjnej z wykorzystaniem rozłącznika listwowego typu NH  250A lub NH-2 400A lub NH-3 630A  wraz z oszynowaniem oraz wyposażeniem w zwory lub wkładki bezpiecznikowe</t>
  </si>
  <si>
    <t>Cena minimalna netto [PLN]</t>
  </si>
  <si>
    <t>Przewiert sterowany pod rzekami, rowami, drzewami, bagnami</t>
  </si>
  <si>
    <t>m.</t>
  </si>
  <si>
    <t>Wykonanie dokumentacji projektowej budowy przyłącza kablowego lub linii kablowej nN do 20 m wraz z modernizacją rozdzielni nN i wymianą transformatora</t>
  </si>
  <si>
    <r>
      <t>Koszt pełnej obsługi geodezyjnej (</t>
    </r>
    <r>
      <rPr>
        <i/>
        <sz val="10"/>
        <color theme="1"/>
        <rFont val="Calibri"/>
        <family val="2"/>
        <charset val="238"/>
        <scheme val="minor"/>
      </rPr>
      <t>wytyczenie+inwentaryzacja)</t>
    </r>
  </si>
  <si>
    <r>
      <t xml:space="preserve">cena ważona oferty (z uwzględnieniem wag) w PLN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</si>
  <si>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</si>
  <si>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t>UWAGA: Formularz po wypełnieniu należy podpisać i załączyć wraz z formularzem oferty (załącznik nr 3 do SWZ) do systemu SWPP2 i następnie złożyć ofertę.</t>
  </si>
  <si>
    <t>Wykonanie przyłącza nN o długości do 1 m od słupa do złącza odbiorcy kablem YAKXS 4x35 mm2, YAKXS 4x50 mm2, YAKXS 4x70 mm2 (długość przyłącza liczona wg rzutu na mapie i mnożona przez skalę).</t>
  </si>
  <si>
    <t>Wykonanie przyłącza nN o długości do 1 m od istniejącego złącza lub projektowanej mufy do złącza odbiorcy kablem YAKXS 4x35 mm2, YAKXS 4x50 mm2, YAKXS 4x70 mm2 (długość przyłącza liczona wg rzutu na mapie i mnożona przez skalę).</t>
  </si>
  <si>
    <t>Wykonanie każdego następnego metra przyłącza nN powyżej 1 m kablem YAKXS 4x35 mm2, YAKXS 4x50 mm2, YAKXS 4x70 mm2 (długość przyłącza liczona wg rzutu na mapie i mnożona przez skalę).</t>
  </si>
  <si>
    <t>Wykonanie przyłącza lub linii kablowej nN o długości do 1 m od słupa do złącza kablowo pomiarowego kablem YAKXS 4x120 mm2 ( długość przyłącza lub linii kablowej nN liczona wg rzutu na mapie i mnożona przez skalę).</t>
  </si>
  <si>
    <t>Wykonanie przyłącza lub linii kablowej nN o długości do 1 m od istniejącego złącza, projektowanej mufy lub stacji trafo SN/nN do złącza kablowo pomiarowego kablem YAKXS 4x120 mm2 ( długość przyłącza lub linii kablowej nN liczona wg rzutu na mapie i mnożona przez skalę).</t>
  </si>
  <si>
    <t>Wykonanie każdego następnego metra przyłącza lub linii kablowej nN powyżej 1 m kablem YAKXS 4x120 mm2 ( długość linii kablowej nN liczona wg rzutu na mapie i mnożona przez skalę).</t>
  </si>
  <si>
    <t>Wykonanie przyłącza lub linii kablowej nN o długości do 1 m od istniejącego złącza, projektowanej mufy lub stacji trafo SN/nN do złącza kablowo pomiarowego kablem YAKXS 4x240 mm2 ( długość przyłącza lub linii kablowej nN liczona wg rzutu na mapie i mnożona przez skalę).</t>
  </si>
  <si>
    <t>Wykonanie każdego następnego metra przyłącza lub linii kablowej nN powyżej 1 m kablem YAKXS 4x240 mm2 ( długość linii kablowej nn liczona wg rzutu na mapie i mnożona przez skalę).</t>
  </si>
  <si>
    <t xml:space="preserve">Koszt budowy złącza z wykonaniem wcinki w istniejący kabel YAKXS 4x70 mm2
Pozycja obejmuje koszty: odkopania istniejącego kabla, zakupu i montażu mufy przelotowej.
Pozycja nie obejmuje kosztów złącza.
</t>
  </si>
  <si>
    <t xml:space="preserve">Koszt budowy złącza z wykonaniem wcinki w istniejący kabel YAKXS 4x120 mm2
Pozycja obejmuje koszty: odkopania istniejącego kabla, zakupu i montażu mufy przelotowej.
Pozycja nie obejmuje kosztów złącza.
</t>
  </si>
  <si>
    <t xml:space="preserve">Koszt budowy złącza z wykonaniem wcinki w istniejący kabel YAKXS 4x240 mm2
Pozycja obejmuje koszty: odkopania istniejącego kabla, zakupu i montażu mufy przelotowej.
Pozycja nie obejmuje kosztów złącza.
</t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</si>
  <si>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</si>
  <si>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………………………………..……………………………………..</t>
  </si>
  <si>
    <t xml:space="preserve">                 (podpis osoby upoważnionej)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</si>
  <si>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</si>
  <si>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</si>
  <si>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 xml:space="preserve">Koszt złącza ZK1,2,3+PP (pomiar półpośredni)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 Licznik Energii Elektrycznej wraz z modemem dostarcza Zamawiający.
</t>
  </si>
  <si>
    <t xml:space="preserve">Koszt złącza ZP (nadbudowa pomiarowa). 
Pozycja obejmuje: koszt zakupu,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</si>
  <si>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ZK-1+1SL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</si>
  <si>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</si>
  <si>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ZK-3+1SL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</si>
  <si>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</si>
  <si>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</si>
  <si>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ZK-4+1SL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</si>
  <si>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ZK-4+2SL 
Pozycja obejmuje: koszt zakupu materiałów złącza z częścią pomiarową wraz ze zworami i wkładkami bezpiecznikowymi wg projektu oraz fundamentu, dostawy na miejsce budowy, instalacji i podłączenia (wprowadzenie i podłączenie kabla zasilającego, wprowadzenie i podłączenie kabla odejściowego do instalacji odbiorcy) kompletnego i okablowanego złącza zgodnie z dokumentacją projektową.
</t>
  </si>
  <si>
    <t xml:space="preserve">Koszt złącza ZK-2 
Pozycja obejmuje: koszt zakupu, dostawy na miejsce budowy, instalacji i podłączenia (wprowadzenie i podłączenie kabli) kompletnego i okablowanego złącza zgodnie z dokumentacją projektową.
</t>
  </si>
  <si>
    <t xml:space="preserve">Koszt złącza ZK-3 
Pozycja obejmuje: koszt zakupu, dostawy na miejsce budowy, instalacji i podłączenia (wprowadzenie i podłączenie kabli) kompletnego i okablowanego złącza zgodnie z dokumentacją projektową.
</t>
  </si>
  <si>
    <t xml:space="preserve">Koszt złącza ZK-4 
Pozycja obejmuje: koszt zakupu, dostawy na miejsce budowy, instalacji i podłączenia (wprowadzenie i podłączenie kabli) kompletnego i okablowanego złącza zgodnie z dokumentacją projektową.
</t>
  </si>
  <si>
    <t xml:space="preserve">Koszt montażu rozłącznika słupowego czteropolowego typu RS-01
Pozycja obejmuje: montaż rozłącznika, wyposażenie w bezpieczniki i podłączenie do przewodów roboczych oraz przewodu neutralnego
</t>
  </si>
  <si>
    <t xml:space="preserve">Koszt złącza ZK-5
Pozycja obejmuje: koszt zakupu, dostawy na miejsce budowy, instalacji i podłączenia (wprowadzenie i podłączenie kabli) kompletnego i okablowanego złącza zgodnie z dokumentacją projektową.
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</si>
  <si>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(poz.63 + 2*poz.64 + poz.66):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</si>
  <si>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+ 25*poz.62):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</si>
  <si>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scheme val="minor"/>
      </rPr>
      <t xml:space="preserve"> (poz.11 + poz.31 + poz.32 + poz.33 + poz.34 + poz.35 + poz.36 + poz.37 +  poz.38 + poz.39 + poz.40 + poz.41 + poz.42 + poz.43 + poz.44 + poz.45 + poz.46 + poz.47 + poz.56 + poz.60 + poz.61 + poz. 48 + poz.59 + poz.69 + poz.70 + poz.71):</t>
    </r>
  </si>
  <si>
    <t xml:space="preserve">Koszt kolejnej szafki pomiarowej przy złączach wielopomiarowych. Z ewentualnym podstawieniem fundamentu. 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</si>
  <si>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</si>
  <si>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+ 24*poz.3 + poz.2 + poz.13 + poz.55 + poz.58 + 5*poz.51 + 5*poz.53 + poz.50 + poz.68):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</si>
  <si>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(poz.29 + 14*poz.6 + poz.30 + 14*poz.8 + poz.57 + poz.25 + poz.26 + poz. 27 + poz.49 + 5*poz.54 + 5*poz.52 + poz.28):</t>
    </r>
  </si>
  <si>
    <r>
      <t xml:space="preserve">TABELA D 
</t>
    </r>
    <r>
      <rPr>
        <sz val="11"/>
        <color theme="1"/>
        <rFont val="Calibri"/>
        <family val="2"/>
        <charset val="238"/>
        <scheme val="minor"/>
      </rPr>
      <t>(poz.5 + poz.4 + 69*poz.6 + poz.7 + 69*poz.8 + poz.12 + poz.20 + poz.55 +  poz.57 + 10*poz.54 + 8*poz.52  + poz. 14 + poz.15 + poz.16 + poz.17 + poz.18 + poz.19 + poz.21 + poz.22 + poz.23 + poz.24 + poz.28 + poz.65 + poz.67 + poz. 72)</t>
    </r>
  </si>
  <si>
    <t>Załącznik nr 3.1 do SWZ nr postępowania POST/DYS/OLD/GZ/04363/2025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</si>
</sst>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_ ;\-#,##0.0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3" borderId="0" applyNumberFormat="0" applyBorder="0" applyAlignment="0" applyProtection="0"/>
    <xf numFmtId="164" fontId="15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/>
    <xf numFmtId="0" fontId="19" fillId="2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4" fillId="0" borderId="0" xfId="0" applyFo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left" vertical="center"/>
    </xf>
    <xf numFmtId="164" fontId="0" fillId="0" borderId="0" xfId="0" applyNumberFormat="1"/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9" fillId="0" borderId="0" xfId="0" applyFont="1" applyFill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165" fontId="7" fillId="5" borderId="1" xfId="2" applyNumberFormat="1" applyFont="1" applyFill="1" applyBorder="1" applyAlignment="1">
      <alignment horizontal="center" vertical="center" wrapText="1" readingOrder="1"/>
    </xf>
    <xf numFmtId="165" fontId="7" fillId="5" borderId="1" xfId="2" applyNumberFormat="1" applyFont="1" applyFill="1" applyBorder="1" applyAlignment="1">
      <alignment horizontal="center" vertical="center" wrapText="1"/>
    </xf>
    <xf numFmtId="165" fontId="7" fillId="5" borderId="1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" fontId="27" fillId="0" borderId="1" xfId="0" applyNumberFormat="1" applyFont="1" applyBorder="1" applyAlignment="1" applyProtection="1">
      <alignment horizontal="center" vertical="center"/>
      <protection locked="0"/>
    </xf>
    <xf numFmtId="0" fontId="31" fillId="0" borderId="0" xfId="0" applyFont="1"/>
    <xf numFmtId="0" fontId="0" fillId="4" borderId="1" xfId="0" applyFill="1" applyBorder="1" applyAlignment="1">
      <alignment vertical="center"/>
    </xf>
    <xf numFmtId="0" fontId="13" fillId="4" borderId="1" xfId="0" applyFont="1" applyFill="1" applyBorder="1" applyAlignment="1">
      <alignment horizontal="center" vertical="center"/>
    </xf>
    <xf numFmtId="4" fontId="27" fillId="6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" fontId="26" fillId="2" borderId="1" xfId="0" applyNumberFormat="1" applyFont="1" applyFill="1" applyBorder="1" applyAlignment="1">
      <alignment horizontal="center" vertical="center"/>
    </xf>
    <xf numFmtId="4" fontId="27" fillId="2" borderId="1" xfId="1" applyNumberFormat="1" applyFont="1" applyFill="1" applyBorder="1" applyAlignment="1">
      <alignment horizontal="center" vertical="center"/>
    </xf>
    <xf numFmtId="4" fontId="2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21" fillId="7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</cellXfs>
  <cellStyles count="3">
    <cellStyle name="Dobry" xfId="1" builtinId="26"/>
    <cellStyle name="Dziesiętny" xfId="2" builtinId="3"/>
    <cellStyle name="Normalny" xfId="0" builtinId="0"/>
  </cellStyles>
  <dxfs count="6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 val="0"/>
        <color auto="1"/>
      </font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3"/>
  <sheetViews>
    <sheetView showGridLines="0" tabSelected="1" zoomScale="80" zoomScaleNormal="80" workbookViewId="0"/>
  </sheetViews>
  <sheetFormatPr defaultRowHeight="15" x14ac:dyDescent="0.25"/>
  <cols>
    <col min="2" max="2" width="55.140625" customWidth="1"/>
    <col min="3" max="3" width="51.7109375" customWidth="1"/>
    <col min="4" max="4" width="33" customWidth="1"/>
    <col min="5" max="5" width="29.5703125" customWidth="1"/>
    <col min="6" max="6" width="30.28515625" customWidth="1"/>
    <col min="7" max="7" width="13.5703125" bestFit="1" customWidth="1"/>
  </cols>
  <sheetData>
    <row r="1" spans="1:7" ht="18.75" x14ac:dyDescent="0.25">
      <c r="A1" s="5" t="s">
        <v>99</v>
      </c>
    </row>
    <row r="2" spans="1:7" s="6" customFormat="1" ht="23.25" x14ac:dyDescent="0.35">
      <c r="A2" s="5" t="s">
        <v>59</v>
      </c>
      <c r="C2" s="7"/>
    </row>
    <row r="3" spans="1:7" s="6" customFormat="1" ht="23.25" x14ac:dyDescent="0.35">
      <c r="A3" s="8" t="s">
        <v>60</v>
      </c>
      <c r="C3" s="7"/>
    </row>
    <row r="4" spans="1:7" ht="15.75" thickBot="1" x14ac:dyDescent="0.3"/>
    <row r="5" spans="1:7" ht="15.75" thickBot="1" x14ac:dyDescent="0.3">
      <c r="A5" s="1" t="s">
        <v>0</v>
      </c>
      <c r="B5" s="1" t="s">
        <v>1</v>
      </c>
      <c r="C5" s="1" t="s">
        <v>2</v>
      </c>
      <c r="D5" s="1" t="s">
        <v>53</v>
      </c>
      <c r="E5" s="1" t="s">
        <v>3</v>
      </c>
      <c r="F5" s="1" t="s">
        <v>14</v>
      </c>
    </row>
    <row r="6" spans="1:7" ht="15.75" thickBot="1" x14ac:dyDescent="0.3">
      <c r="A6" s="1">
        <v>1</v>
      </c>
      <c r="B6" s="1">
        <v>2</v>
      </c>
      <c r="C6" s="1">
        <v>3</v>
      </c>
      <c r="D6" s="2">
        <v>4</v>
      </c>
      <c r="E6" s="1">
        <v>5</v>
      </c>
      <c r="F6" s="1">
        <v>7</v>
      </c>
    </row>
    <row r="7" spans="1:7" ht="15.75" thickBot="1" x14ac:dyDescent="0.3">
      <c r="A7" s="10"/>
      <c r="B7" s="11" t="s">
        <v>4</v>
      </c>
      <c r="C7" s="2"/>
      <c r="D7" s="1"/>
      <c r="E7" s="12"/>
      <c r="F7" s="13"/>
    </row>
    <row r="8" spans="1:7" ht="51.75" thickBot="1" x14ac:dyDescent="0.3">
      <c r="A8" s="1">
        <v>1</v>
      </c>
      <c r="B8" s="15" t="s">
        <v>61</v>
      </c>
      <c r="C8" s="14" t="s">
        <v>7</v>
      </c>
      <c r="D8" s="20">
        <f>F8*0.7</f>
        <v>1260</v>
      </c>
      <c r="E8" s="28"/>
      <c r="F8" s="21">
        <v>1800</v>
      </c>
      <c r="G8" s="9"/>
    </row>
    <row r="9" spans="1:7" ht="51.75" thickBot="1" x14ac:dyDescent="0.3">
      <c r="A9" s="1">
        <v>2</v>
      </c>
      <c r="B9" s="15" t="s">
        <v>62</v>
      </c>
      <c r="C9" s="14" t="s">
        <v>47</v>
      </c>
      <c r="D9" s="20">
        <f t="shared" ref="D9:D67" si="0">F9*0.7</f>
        <v>595</v>
      </c>
      <c r="E9" s="28"/>
      <c r="F9" s="22">
        <v>850</v>
      </c>
      <c r="G9" s="9"/>
    </row>
    <row r="10" spans="1:7" ht="51.75" thickBot="1" x14ac:dyDescent="0.3">
      <c r="A10" s="1">
        <v>3</v>
      </c>
      <c r="B10" s="15" t="s">
        <v>63</v>
      </c>
      <c r="C10" s="14" t="s">
        <v>48</v>
      </c>
      <c r="D10" s="20">
        <f t="shared" si="0"/>
        <v>77</v>
      </c>
      <c r="E10" s="28"/>
      <c r="F10" s="22">
        <v>110</v>
      </c>
      <c r="G10" s="9"/>
    </row>
    <row r="11" spans="1:7" ht="51.75" thickBot="1" x14ac:dyDescent="0.3">
      <c r="A11" s="1">
        <v>4</v>
      </c>
      <c r="B11" s="19" t="s">
        <v>64</v>
      </c>
      <c r="C11" s="14" t="s">
        <v>7</v>
      </c>
      <c r="D11" s="20">
        <f t="shared" si="0"/>
        <v>1645</v>
      </c>
      <c r="E11" s="28"/>
      <c r="F11" s="22">
        <v>2350</v>
      </c>
      <c r="G11" s="9"/>
    </row>
    <row r="12" spans="1:7" ht="64.5" thickBot="1" x14ac:dyDescent="0.3">
      <c r="A12" s="1">
        <v>5</v>
      </c>
      <c r="B12" s="19" t="s">
        <v>65</v>
      </c>
      <c r="C12" s="14" t="s">
        <v>7</v>
      </c>
      <c r="D12" s="20">
        <f t="shared" si="0"/>
        <v>770</v>
      </c>
      <c r="E12" s="28"/>
      <c r="F12" s="22">
        <v>1100</v>
      </c>
      <c r="G12" s="9"/>
    </row>
    <row r="13" spans="1:7" ht="52.5" customHeight="1" thickBot="1" x14ac:dyDescent="0.3">
      <c r="A13" s="1">
        <v>6</v>
      </c>
      <c r="B13" s="19" t="s">
        <v>66</v>
      </c>
      <c r="C13" s="14" t="s">
        <v>6</v>
      </c>
      <c r="D13" s="20">
        <f t="shared" si="0"/>
        <v>112</v>
      </c>
      <c r="E13" s="28"/>
      <c r="F13" s="22">
        <v>160</v>
      </c>
      <c r="G13" s="9"/>
    </row>
    <row r="14" spans="1:7" ht="64.5" thickBot="1" x14ac:dyDescent="0.3">
      <c r="A14" s="1">
        <v>7</v>
      </c>
      <c r="B14" s="15" t="s">
        <v>67</v>
      </c>
      <c r="C14" s="14" t="s">
        <v>7</v>
      </c>
      <c r="D14" s="20">
        <f t="shared" si="0"/>
        <v>979.99999999999989</v>
      </c>
      <c r="E14" s="28"/>
      <c r="F14" s="22">
        <v>1400</v>
      </c>
      <c r="G14" s="9"/>
    </row>
    <row r="15" spans="1:7" ht="47.25" customHeight="1" thickBot="1" x14ac:dyDescent="0.3">
      <c r="A15" s="1">
        <v>8</v>
      </c>
      <c r="B15" s="15" t="s">
        <v>68</v>
      </c>
      <c r="C15" s="14" t="s">
        <v>6</v>
      </c>
      <c r="D15" s="20">
        <f t="shared" si="0"/>
        <v>147</v>
      </c>
      <c r="E15" s="28"/>
      <c r="F15" s="22">
        <v>210</v>
      </c>
      <c r="G15" s="9"/>
    </row>
    <row r="16" spans="1:7" ht="115.5" thickBot="1" x14ac:dyDescent="0.3">
      <c r="A16" s="1">
        <v>9</v>
      </c>
      <c r="B16" s="15" t="s">
        <v>21</v>
      </c>
      <c r="C16" s="14" t="s">
        <v>5</v>
      </c>
      <c r="D16" s="20">
        <f t="shared" si="0"/>
        <v>1120</v>
      </c>
      <c r="E16" s="28"/>
      <c r="F16" s="22">
        <v>1600</v>
      </c>
      <c r="G16" s="9"/>
    </row>
    <row r="17" spans="1:7" ht="64.5" thickBot="1" x14ac:dyDescent="0.3">
      <c r="A17" s="1">
        <v>10</v>
      </c>
      <c r="B17" s="15" t="s">
        <v>22</v>
      </c>
      <c r="C17" s="14" t="s">
        <v>6</v>
      </c>
      <c r="D17" s="20">
        <f t="shared" si="0"/>
        <v>18.899999999999999</v>
      </c>
      <c r="E17" s="28"/>
      <c r="F17" s="22">
        <v>27</v>
      </c>
      <c r="G17" s="9"/>
    </row>
    <row r="18" spans="1:7" ht="102.75" thickBot="1" x14ac:dyDescent="0.3">
      <c r="A18" s="1">
        <v>11</v>
      </c>
      <c r="B18" s="15" t="s">
        <v>23</v>
      </c>
      <c r="C18" s="16" t="s">
        <v>6</v>
      </c>
      <c r="D18" s="20">
        <f t="shared" si="0"/>
        <v>77</v>
      </c>
      <c r="E18" s="28"/>
      <c r="F18" s="22">
        <v>110</v>
      </c>
      <c r="G18" s="9"/>
    </row>
    <row r="19" spans="1:7" ht="90" thickBot="1" x14ac:dyDescent="0.3">
      <c r="A19" s="1">
        <v>12</v>
      </c>
      <c r="B19" s="15" t="s">
        <v>78</v>
      </c>
      <c r="C19" s="16" t="s">
        <v>7</v>
      </c>
      <c r="D19" s="20">
        <f t="shared" si="0"/>
        <v>1442</v>
      </c>
      <c r="E19" s="28"/>
      <c r="F19" s="22">
        <v>2060</v>
      </c>
      <c r="G19" s="9"/>
    </row>
    <row r="20" spans="1:7" ht="115.5" thickBot="1" x14ac:dyDescent="0.3">
      <c r="A20" s="1">
        <v>13</v>
      </c>
      <c r="B20" s="15" t="s">
        <v>79</v>
      </c>
      <c r="C20" s="16" t="s">
        <v>7</v>
      </c>
      <c r="D20" s="20">
        <f t="shared" si="0"/>
        <v>1302</v>
      </c>
      <c r="E20" s="28"/>
      <c r="F20" s="22">
        <v>1860</v>
      </c>
      <c r="G20" s="9"/>
    </row>
    <row r="21" spans="1:7" ht="115.5" thickBot="1" x14ac:dyDescent="0.3">
      <c r="A21" s="1">
        <v>14</v>
      </c>
      <c r="B21" s="15" t="s">
        <v>83</v>
      </c>
      <c r="C21" s="16" t="s">
        <v>7</v>
      </c>
      <c r="D21" s="20">
        <f t="shared" si="0"/>
        <v>1959.9999999999998</v>
      </c>
      <c r="E21" s="28"/>
      <c r="F21" s="22">
        <v>2800</v>
      </c>
      <c r="G21" s="9"/>
    </row>
    <row r="22" spans="1:7" ht="115.5" thickBot="1" x14ac:dyDescent="0.3">
      <c r="A22" s="1">
        <v>15</v>
      </c>
      <c r="B22" s="15" t="s">
        <v>82</v>
      </c>
      <c r="C22" s="16" t="s">
        <v>7</v>
      </c>
      <c r="D22" s="20">
        <f t="shared" si="0"/>
        <v>2184</v>
      </c>
      <c r="E22" s="28"/>
      <c r="F22" s="22">
        <v>3120</v>
      </c>
      <c r="G22" s="9"/>
    </row>
    <row r="23" spans="1:7" ht="115.5" thickBot="1" x14ac:dyDescent="0.3">
      <c r="A23" s="1">
        <v>16</v>
      </c>
      <c r="B23" s="15" t="s">
        <v>81</v>
      </c>
      <c r="C23" s="16" t="s">
        <v>7</v>
      </c>
      <c r="D23" s="20">
        <f t="shared" si="0"/>
        <v>2492</v>
      </c>
      <c r="E23" s="28"/>
      <c r="F23" s="22">
        <v>3560</v>
      </c>
      <c r="G23" s="9"/>
    </row>
    <row r="24" spans="1:7" ht="115.5" thickBot="1" x14ac:dyDescent="0.3">
      <c r="A24" s="1">
        <v>17</v>
      </c>
      <c r="B24" s="15" t="s">
        <v>80</v>
      </c>
      <c r="C24" s="16" t="s">
        <v>7</v>
      </c>
      <c r="D24" s="20">
        <f t="shared" si="0"/>
        <v>2604</v>
      </c>
      <c r="E24" s="28"/>
      <c r="F24" s="22">
        <v>3720</v>
      </c>
      <c r="G24" s="9"/>
    </row>
    <row r="25" spans="1:7" ht="115.5" thickBot="1" x14ac:dyDescent="0.3">
      <c r="A25" s="1">
        <v>18</v>
      </c>
      <c r="B25" s="15" t="s">
        <v>24</v>
      </c>
      <c r="C25" s="16" t="s">
        <v>7</v>
      </c>
      <c r="D25" s="20">
        <f t="shared" si="0"/>
        <v>2702</v>
      </c>
      <c r="E25" s="28"/>
      <c r="F25" s="22">
        <v>3860</v>
      </c>
      <c r="G25" s="9"/>
    </row>
    <row r="26" spans="1:7" ht="115.5" thickBot="1" x14ac:dyDescent="0.3">
      <c r="A26" s="1">
        <v>19</v>
      </c>
      <c r="B26" s="15" t="s">
        <v>25</v>
      </c>
      <c r="C26" s="16" t="s">
        <v>7</v>
      </c>
      <c r="D26" s="20">
        <f t="shared" si="0"/>
        <v>2856</v>
      </c>
      <c r="E26" s="28"/>
      <c r="F26" s="22">
        <v>4080</v>
      </c>
      <c r="G26" s="9"/>
    </row>
    <row r="27" spans="1:7" ht="115.5" thickBot="1" x14ac:dyDescent="0.3">
      <c r="A27" s="1">
        <v>20</v>
      </c>
      <c r="B27" s="15" t="s">
        <v>84</v>
      </c>
      <c r="C27" s="16" t="s">
        <v>7</v>
      </c>
      <c r="D27" s="20">
        <f t="shared" si="0"/>
        <v>2730</v>
      </c>
      <c r="E27" s="28"/>
      <c r="F27" s="22">
        <v>3900</v>
      </c>
      <c r="G27" s="9"/>
    </row>
    <row r="28" spans="1:7" ht="115.5" thickBot="1" x14ac:dyDescent="0.3">
      <c r="A28" s="1">
        <v>21</v>
      </c>
      <c r="B28" s="15" t="s">
        <v>85</v>
      </c>
      <c r="C28" s="16" t="s">
        <v>7</v>
      </c>
      <c r="D28" s="20">
        <f t="shared" si="0"/>
        <v>2814</v>
      </c>
      <c r="E28" s="28"/>
      <c r="F28" s="22">
        <v>4020</v>
      </c>
      <c r="G28" s="9"/>
    </row>
    <row r="29" spans="1:7" ht="115.5" thickBot="1" x14ac:dyDescent="0.3">
      <c r="A29" s="1">
        <v>22</v>
      </c>
      <c r="B29" s="15" t="s">
        <v>26</v>
      </c>
      <c r="C29" s="16" t="s">
        <v>7</v>
      </c>
      <c r="D29" s="20">
        <f t="shared" si="0"/>
        <v>2968</v>
      </c>
      <c r="E29" s="28"/>
      <c r="F29" s="22">
        <v>4240</v>
      </c>
      <c r="G29" s="9"/>
    </row>
    <row r="30" spans="1:7" ht="115.5" thickBot="1" x14ac:dyDescent="0.3">
      <c r="A30" s="1">
        <v>23</v>
      </c>
      <c r="B30" s="15" t="s">
        <v>27</v>
      </c>
      <c r="C30" s="16" t="s">
        <v>7</v>
      </c>
      <c r="D30" s="20">
        <f t="shared" si="0"/>
        <v>3094</v>
      </c>
      <c r="E30" s="28"/>
      <c r="F30" s="22">
        <v>4420</v>
      </c>
      <c r="G30" s="9"/>
    </row>
    <row r="31" spans="1:7" ht="77.25" thickBot="1" x14ac:dyDescent="0.3">
      <c r="A31" s="1">
        <v>24</v>
      </c>
      <c r="B31" s="15" t="s">
        <v>86</v>
      </c>
      <c r="C31" s="16" t="s">
        <v>7</v>
      </c>
      <c r="D31" s="20">
        <f t="shared" si="0"/>
        <v>1540</v>
      </c>
      <c r="E31" s="28"/>
      <c r="F31" s="22">
        <v>2200</v>
      </c>
      <c r="G31" s="9"/>
    </row>
    <row r="32" spans="1:7" ht="77.25" thickBot="1" x14ac:dyDescent="0.3">
      <c r="A32" s="1">
        <v>25</v>
      </c>
      <c r="B32" s="15" t="s">
        <v>87</v>
      </c>
      <c r="C32" s="16" t="s">
        <v>7</v>
      </c>
      <c r="D32" s="20">
        <f t="shared" si="0"/>
        <v>1680</v>
      </c>
      <c r="E32" s="28"/>
      <c r="F32" s="22">
        <v>2400</v>
      </c>
      <c r="G32" s="9"/>
    </row>
    <row r="33" spans="1:7" ht="77.25" thickBot="1" x14ac:dyDescent="0.3">
      <c r="A33" s="1">
        <v>26</v>
      </c>
      <c r="B33" s="15" t="s">
        <v>88</v>
      </c>
      <c r="C33" s="16" t="s">
        <v>7</v>
      </c>
      <c r="D33" s="20">
        <f t="shared" si="0"/>
        <v>1847.9999999999998</v>
      </c>
      <c r="E33" s="28"/>
      <c r="F33" s="22">
        <v>2640</v>
      </c>
      <c r="G33" s="9"/>
    </row>
    <row r="34" spans="1:7" ht="77.25" thickBot="1" x14ac:dyDescent="0.3">
      <c r="A34" s="1">
        <v>27</v>
      </c>
      <c r="B34" s="15" t="s">
        <v>90</v>
      </c>
      <c r="C34" s="16" t="s">
        <v>7</v>
      </c>
      <c r="D34" s="20">
        <f t="shared" si="0"/>
        <v>2029.9999999999998</v>
      </c>
      <c r="E34" s="28"/>
      <c r="F34" s="22">
        <v>2900</v>
      </c>
      <c r="G34" s="9"/>
    </row>
    <row r="35" spans="1:7" ht="77.25" thickBot="1" x14ac:dyDescent="0.3">
      <c r="A35" s="1">
        <v>28</v>
      </c>
      <c r="B35" s="15" t="s">
        <v>69</v>
      </c>
      <c r="C35" s="16" t="s">
        <v>7</v>
      </c>
      <c r="D35" s="20">
        <f t="shared" si="0"/>
        <v>1540</v>
      </c>
      <c r="E35" s="28"/>
      <c r="F35" s="22">
        <v>2200</v>
      </c>
      <c r="G35" s="9"/>
    </row>
    <row r="36" spans="1:7" ht="77.25" thickBot="1" x14ac:dyDescent="0.3">
      <c r="A36" s="1">
        <v>29</v>
      </c>
      <c r="B36" s="15" t="s">
        <v>70</v>
      </c>
      <c r="C36" s="16" t="s">
        <v>7</v>
      </c>
      <c r="D36" s="20">
        <f t="shared" si="0"/>
        <v>1680</v>
      </c>
      <c r="E36" s="28"/>
      <c r="F36" s="22">
        <v>2400</v>
      </c>
      <c r="G36" s="9"/>
    </row>
    <row r="37" spans="1:7" ht="77.25" thickBot="1" x14ac:dyDescent="0.3">
      <c r="A37" s="1">
        <v>30</v>
      </c>
      <c r="B37" s="15" t="s">
        <v>71</v>
      </c>
      <c r="C37" s="16" t="s">
        <v>7</v>
      </c>
      <c r="D37" s="20">
        <f t="shared" si="0"/>
        <v>1750</v>
      </c>
      <c r="E37" s="28"/>
      <c r="F37" s="22">
        <v>2500</v>
      </c>
      <c r="G37" s="9"/>
    </row>
    <row r="38" spans="1:7" ht="77.25" thickBot="1" x14ac:dyDescent="0.3">
      <c r="A38" s="1">
        <v>31</v>
      </c>
      <c r="B38" s="15" t="s">
        <v>28</v>
      </c>
      <c r="C38" s="16" t="s">
        <v>7</v>
      </c>
      <c r="D38" s="20">
        <f t="shared" si="0"/>
        <v>1365</v>
      </c>
      <c r="E38" s="28"/>
      <c r="F38" s="22">
        <v>1950</v>
      </c>
      <c r="G38" s="9"/>
    </row>
    <row r="39" spans="1:7" ht="77.25" thickBot="1" x14ac:dyDescent="0.3">
      <c r="A39" s="1">
        <v>32</v>
      </c>
      <c r="B39" s="15" t="s">
        <v>29</v>
      </c>
      <c r="C39" s="16" t="s">
        <v>7</v>
      </c>
      <c r="D39" s="20">
        <f t="shared" si="0"/>
        <v>1847.9999999999998</v>
      </c>
      <c r="E39" s="28"/>
      <c r="F39" s="22">
        <v>2640</v>
      </c>
      <c r="G39" s="9"/>
    </row>
    <row r="40" spans="1:7" ht="77.25" thickBot="1" x14ac:dyDescent="0.3">
      <c r="A40" s="1">
        <v>33</v>
      </c>
      <c r="B40" s="15" t="s">
        <v>30</v>
      </c>
      <c r="C40" s="16" t="s">
        <v>7</v>
      </c>
      <c r="D40" s="20">
        <f t="shared" si="0"/>
        <v>2001.9999999999998</v>
      </c>
      <c r="E40" s="28"/>
      <c r="F40" s="22">
        <v>2860</v>
      </c>
      <c r="G40" s="9"/>
    </row>
    <row r="41" spans="1:7" ht="77.25" thickBot="1" x14ac:dyDescent="0.3">
      <c r="A41" s="1">
        <v>34</v>
      </c>
      <c r="B41" s="15" t="s">
        <v>31</v>
      </c>
      <c r="C41" s="16" t="s">
        <v>7</v>
      </c>
      <c r="D41" s="20">
        <f t="shared" si="0"/>
        <v>2205</v>
      </c>
      <c r="E41" s="28"/>
      <c r="F41" s="22">
        <v>3150</v>
      </c>
      <c r="G41" s="9"/>
    </row>
    <row r="42" spans="1:7" ht="77.25" thickBot="1" x14ac:dyDescent="0.3">
      <c r="A42" s="1">
        <v>35</v>
      </c>
      <c r="B42" s="15" t="s">
        <v>32</v>
      </c>
      <c r="C42" s="16" t="s">
        <v>7</v>
      </c>
      <c r="D42" s="20">
        <f t="shared" si="0"/>
        <v>2380</v>
      </c>
      <c r="E42" s="28"/>
      <c r="F42" s="22">
        <v>3400</v>
      </c>
      <c r="G42" s="9"/>
    </row>
    <row r="43" spans="1:7" ht="77.25" thickBot="1" x14ac:dyDescent="0.3">
      <c r="A43" s="1">
        <v>36</v>
      </c>
      <c r="B43" s="15" t="s">
        <v>33</v>
      </c>
      <c r="C43" s="16" t="s">
        <v>7</v>
      </c>
      <c r="D43" s="20">
        <f t="shared" si="0"/>
        <v>2618</v>
      </c>
      <c r="E43" s="28"/>
      <c r="F43" s="22">
        <v>3740</v>
      </c>
      <c r="G43" s="9"/>
    </row>
    <row r="44" spans="1:7" ht="77.25" thickBot="1" x14ac:dyDescent="0.3">
      <c r="A44" s="1">
        <v>37</v>
      </c>
      <c r="B44" s="15" t="s">
        <v>34</v>
      </c>
      <c r="C44" s="16" t="s">
        <v>7</v>
      </c>
      <c r="D44" s="20">
        <f t="shared" si="0"/>
        <v>2765</v>
      </c>
      <c r="E44" s="28"/>
      <c r="F44" s="22">
        <v>3950</v>
      </c>
      <c r="G44" s="9"/>
    </row>
    <row r="45" spans="1:7" ht="77.25" thickBot="1" x14ac:dyDescent="0.3">
      <c r="A45" s="1">
        <v>38</v>
      </c>
      <c r="B45" s="15" t="s">
        <v>35</v>
      </c>
      <c r="C45" s="16" t="s">
        <v>7</v>
      </c>
      <c r="D45" s="20">
        <f t="shared" si="0"/>
        <v>2380</v>
      </c>
      <c r="E45" s="28"/>
      <c r="F45" s="22">
        <v>3400</v>
      </c>
      <c r="G45" s="9"/>
    </row>
    <row r="46" spans="1:7" ht="77.25" thickBot="1" x14ac:dyDescent="0.3">
      <c r="A46" s="1">
        <v>39</v>
      </c>
      <c r="B46" s="15" t="s">
        <v>36</v>
      </c>
      <c r="C46" s="16" t="s">
        <v>7</v>
      </c>
      <c r="D46" s="20">
        <f t="shared" si="0"/>
        <v>2450</v>
      </c>
      <c r="E46" s="28"/>
      <c r="F46" s="22">
        <v>3500</v>
      </c>
      <c r="G46" s="9"/>
    </row>
    <row r="47" spans="1:7" ht="77.25" thickBot="1" x14ac:dyDescent="0.3">
      <c r="A47" s="1">
        <v>40</v>
      </c>
      <c r="B47" s="15" t="s">
        <v>37</v>
      </c>
      <c r="C47" s="16" t="s">
        <v>7</v>
      </c>
      <c r="D47" s="20">
        <f t="shared" si="0"/>
        <v>2590</v>
      </c>
      <c r="E47" s="28"/>
      <c r="F47" s="22">
        <v>3700</v>
      </c>
      <c r="G47" s="9"/>
    </row>
    <row r="48" spans="1:7" ht="77.25" thickBot="1" x14ac:dyDescent="0.3">
      <c r="A48" s="1">
        <v>41</v>
      </c>
      <c r="B48" s="15" t="s">
        <v>38</v>
      </c>
      <c r="C48" s="16" t="s">
        <v>7</v>
      </c>
      <c r="D48" s="20">
        <f t="shared" si="0"/>
        <v>2905</v>
      </c>
      <c r="E48" s="28"/>
      <c r="F48" s="22">
        <v>4150</v>
      </c>
      <c r="G48" s="9"/>
    </row>
    <row r="49" spans="1:7" ht="77.25" thickBot="1" x14ac:dyDescent="0.3">
      <c r="A49" s="1">
        <v>42</v>
      </c>
      <c r="B49" s="15" t="s">
        <v>39</v>
      </c>
      <c r="C49" s="16" t="s">
        <v>7</v>
      </c>
      <c r="D49" s="20">
        <f t="shared" si="0"/>
        <v>3150</v>
      </c>
      <c r="E49" s="28"/>
      <c r="F49" s="22">
        <v>4500</v>
      </c>
      <c r="G49" s="9"/>
    </row>
    <row r="50" spans="1:7" ht="51.75" thickBot="1" x14ac:dyDescent="0.3">
      <c r="A50" s="1">
        <v>43</v>
      </c>
      <c r="B50" s="15" t="s">
        <v>50</v>
      </c>
      <c r="C50" s="16" t="s">
        <v>7</v>
      </c>
      <c r="D50" s="20">
        <f t="shared" si="0"/>
        <v>1225</v>
      </c>
      <c r="E50" s="28"/>
      <c r="F50" s="22">
        <v>1750</v>
      </c>
      <c r="G50" s="9"/>
    </row>
    <row r="51" spans="1:7" ht="51.75" thickBot="1" x14ac:dyDescent="0.3">
      <c r="A51" s="1">
        <v>44</v>
      </c>
      <c r="B51" s="15" t="s">
        <v>51</v>
      </c>
      <c r="C51" s="16" t="s">
        <v>7</v>
      </c>
      <c r="D51" s="20">
        <f t="shared" si="0"/>
        <v>1400</v>
      </c>
      <c r="E51" s="28"/>
      <c r="F51" s="22">
        <v>2000</v>
      </c>
      <c r="G51" s="9"/>
    </row>
    <row r="52" spans="1:7" ht="51.75" thickBot="1" x14ac:dyDescent="0.3">
      <c r="A52" s="1">
        <v>45</v>
      </c>
      <c r="B52" s="15" t="s">
        <v>52</v>
      </c>
      <c r="C52" s="16" t="s">
        <v>7</v>
      </c>
      <c r="D52" s="20">
        <f t="shared" si="0"/>
        <v>1610</v>
      </c>
      <c r="E52" s="28"/>
      <c r="F52" s="22">
        <v>2300</v>
      </c>
      <c r="G52" s="9"/>
    </row>
    <row r="53" spans="1:7" ht="51.75" thickBot="1" x14ac:dyDescent="0.3">
      <c r="A53" s="1">
        <v>46</v>
      </c>
      <c r="B53" s="15" t="s">
        <v>40</v>
      </c>
      <c r="C53" s="16" t="s">
        <v>7</v>
      </c>
      <c r="D53" s="20">
        <f t="shared" si="0"/>
        <v>1190</v>
      </c>
      <c r="E53" s="28"/>
      <c r="F53" s="22">
        <v>1700</v>
      </c>
      <c r="G53" s="9"/>
    </row>
    <row r="54" spans="1:7" ht="51.75" thickBot="1" x14ac:dyDescent="0.3">
      <c r="A54" s="1">
        <v>47</v>
      </c>
      <c r="B54" s="15" t="s">
        <v>15</v>
      </c>
      <c r="C54" s="16" t="s">
        <v>7</v>
      </c>
      <c r="D54" s="20">
        <f t="shared" si="0"/>
        <v>525</v>
      </c>
      <c r="E54" s="28"/>
      <c r="F54" s="22">
        <v>750</v>
      </c>
      <c r="G54" s="9"/>
    </row>
    <row r="55" spans="1:7" ht="51.75" thickBot="1" x14ac:dyDescent="0.3">
      <c r="A55" s="1">
        <v>48</v>
      </c>
      <c r="B55" s="15" t="s">
        <v>41</v>
      </c>
      <c r="C55" s="16" t="s">
        <v>7</v>
      </c>
      <c r="D55" s="20">
        <f t="shared" si="0"/>
        <v>693</v>
      </c>
      <c r="E55" s="28"/>
      <c r="F55" s="22">
        <v>990</v>
      </c>
      <c r="G55" s="9"/>
    </row>
    <row r="56" spans="1:7" ht="15.75" thickBot="1" x14ac:dyDescent="0.3">
      <c r="A56" s="1">
        <v>49</v>
      </c>
      <c r="B56" s="17" t="s">
        <v>57</v>
      </c>
      <c r="C56" s="14" t="s">
        <v>5</v>
      </c>
      <c r="D56" s="20">
        <f t="shared" si="0"/>
        <v>840</v>
      </c>
      <c r="E56" s="28"/>
      <c r="F56" s="22">
        <v>1200</v>
      </c>
      <c r="G56" s="9"/>
    </row>
    <row r="57" spans="1:7" ht="26.25" thickBot="1" x14ac:dyDescent="0.3">
      <c r="A57" s="1">
        <v>50</v>
      </c>
      <c r="B57" s="15" t="s">
        <v>8</v>
      </c>
      <c r="C57" s="14" t="s">
        <v>49</v>
      </c>
      <c r="D57" s="20">
        <f t="shared" si="0"/>
        <v>1050</v>
      </c>
      <c r="E57" s="28"/>
      <c r="F57" s="22">
        <v>1500</v>
      </c>
      <c r="G57" s="9"/>
    </row>
    <row r="58" spans="1:7" ht="15.75" thickBot="1" x14ac:dyDescent="0.3">
      <c r="A58" s="1">
        <v>51</v>
      </c>
      <c r="B58" s="15" t="s">
        <v>16</v>
      </c>
      <c r="C58" s="14" t="s">
        <v>6</v>
      </c>
      <c r="D58" s="20">
        <f t="shared" si="0"/>
        <v>26.599999999999998</v>
      </c>
      <c r="E58" s="28"/>
      <c r="F58" s="22">
        <v>38</v>
      </c>
      <c r="G58" s="9"/>
    </row>
    <row r="59" spans="1:7" ht="15.75" thickBot="1" x14ac:dyDescent="0.3">
      <c r="A59" s="1">
        <v>52</v>
      </c>
      <c r="B59" s="15" t="s">
        <v>17</v>
      </c>
      <c r="C59" s="14" t="s">
        <v>6</v>
      </c>
      <c r="D59" s="20">
        <f t="shared" si="0"/>
        <v>30.099999999999998</v>
      </c>
      <c r="E59" s="28"/>
      <c r="F59" s="22">
        <v>43</v>
      </c>
      <c r="G59" s="9"/>
    </row>
    <row r="60" spans="1:7" ht="26.25" thickBot="1" x14ac:dyDescent="0.3">
      <c r="A60" s="1">
        <v>53</v>
      </c>
      <c r="B60" s="15" t="s">
        <v>18</v>
      </c>
      <c r="C60" s="14" t="s">
        <v>6</v>
      </c>
      <c r="D60" s="20">
        <f t="shared" si="0"/>
        <v>84</v>
      </c>
      <c r="E60" s="28"/>
      <c r="F60" s="22">
        <v>120</v>
      </c>
      <c r="G60" s="9"/>
    </row>
    <row r="61" spans="1:7" ht="26.25" thickBot="1" x14ac:dyDescent="0.3">
      <c r="A61" s="1">
        <v>54</v>
      </c>
      <c r="B61" s="15" t="s">
        <v>19</v>
      </c>
      <c r="C61" s="14" t="s">
        <v>6</v>
      </c>
      <c r="D61" s="20">
        <f t="shared" si="0"/>
        <v>107.8</v>
      </c>
      <c r="E61" s="28"/>
      <c r="F61" s="22">
        <v>154</v>
      </c>
      <c r="G61" s="9"/>
    </row>
    <row r="62" spans="1:7" ht="77.25" thickBot="1" x14ac:dyDescent="0.3">
      <c r="A62" s="1">
        <v>55</v>
      </c>
      <c r="B62" s="15" t="s">
        <v>42</v>
      </c>
      <c r="C62" s="14" t="s">
        <v>5</v>
      </c>
      <c r="D62" s="20">
        <f t="shared" si="0"/>
        <v>308</v>
      </c>
      <c r="E62" s="28"/>
      <c r="F62" s="22">
        <v>440</v>
      </c>
      <c r="G62" s="9"/>
    </row>
    <row r="63" spans="1:7" ht="72" customHeight="1" thickBot="1" x14ac:dyDescent="0.3">
      <c r="A63" s="1">
        <v>56</v>
      </c>
      <c r="B63" s="15" t="s">
        <v>89</v>
      </c>
      <c r="C63" s="14" t="s">
        <v>7</v>
      </c>
      <c r="D63" s="20">
        <f t="shared" si="0"/>
        <v>1994.9999999999998</v>
      </c>
      <c r="E63" s="28"/>
      <c r="F63" s="22">
        <v>2850</v>
      </c>
      <c r="G63" s="9"/>
    </row>
    <row r="64" spans="1:7" ht="75" customHeight="1" thickBot="1" x14ac:dyDescent="0.3">
      <c r="A64" s="1">
        <v>57</v>
      </c>
      <c r="B64" s="15" t="s">
        <v>43</v>
      </c>
      <c r="C64" s="14" t="s">
        <v>7</v>
      </c>
      <c r="D64" s="20">
        <f t="shared" si="0"/>
        <v>489.99999999999994</v>
      </c>
      <c r="E64" s="28"/>
      <c r="F64" s="22">
        <v>700</v>
      </c>
      <c r="G64" s="9"/>
    </row>
    <row r="65" spans="1:7" ht="69.75" customHeight="1" thickBot="1" x14ac:dyDescent="0.3">
      <c r="A65" s="1">
        <v>58</v>
      </c>
      <c r="B65" s="15" t="s">
        <v>44</v>
      </c>
      <c r="C65" s="14" t="s">
        <v>7</v>
      </c>
      <c r="D65" s="20">
        <f t="shared" si="0"/>
        <v>489.99999999999994</v>
      </c>
      <c r="E65" s="28"/>
      <c r="F65" s="22">
        <v>700</v>
      </c>
      <c r="G65" s="9"/>
    </row>
    <row r="66" spans="1:7" ht="26.25" thickBot="1" x14ac:dyDescent="0.3">
      <c r="A66" s="1">
        <v>59</v>
      </c>
      <c r="B66" s="15" t="s">
        <v>45</v>
      </c>
      <c r="C66" s="14" t="s">
        <v>6</v>
      </c>
      <c r="D66" s="20">
        <f t="shared" si="0"/>
        <v>23.099999999999998</v>
      </c>
      <c r="E66" s="28"/>
      <c r="F66" s="22">
        <v>33</v>
      </c>
      <c r="G66" s="9"/>
    </row>
    <row r="67" spans="1:7" ht="15.75" thickBot="1" x14ac:dyDescent="0.3">
      <c r="A67" s="1">
        <v>60</v>
      </c>
      <c r="B67" s="15" t="s">
        <v>9</v>
      </c>
      <c r="C67" s="14" t="s">
        <v>7</v>
      </c>
      <c r="D67" s="20">
        <f t="shared" si="0"/>
        <v>489.99999999999994</v>
      </c>
      <c r="E67" s="28"/>
      <c r="F67" s="22">
        <v>700</v>
      </c>
      <c r="G67" s="9"/>
    </row>
    <row r="68" spans="1:7" ht="15.75" thickBot="1" x14ac:dyDescent="0.3">
      <c r="A68" s="1">
        <v>61</v>
      </c>
      <c r="B68" s="15" t="s">
        <v>20</v>
      </c>
      <c r="C68" s="14" t="s">
        <v>7</v>
      </c>
      <c r="D68" s="20">
        <f t="shared" ref="D68:D79" si="1">F68*0.7</f>
        <v>371</v>
      </c>
      <c r="E68" s="28"/>
      <c r="F68" s="22">
        <v>530</v>
      </c>
      <c r="G68" s="9"/>
    </row>
    <row r="69" spans="1:7" ht="26.25" thickBot="1" x14ac:dyDescent="0.3">
      <c r="A69" s="1">
        <v>62</v>
      </c>
      <c r="B69" s="15" t="s">
        <v>46</v>
      </c>
      <c r="C69" s="14" t="s">
        <v>6</v>
      </c>
      <c r="D69" s="20">
        <f t="shared" si="1"/>
        <v>15.399999999999999</v>
      </c>
      <c r="E69" s="28"/>
      <c r="F69" s="22">
        <v>22</v>
      </c>
      <c r="G69" s="9"/>
    </row>
    <row r="70" spans="1:7" ht="26.25" thickBot="1" x14ac:dyDescent="0.3">
      <c r="A70" s="1">
        <v>63</v>
      </c>
      <c r="B70" s="15" t="s">
        <v>10</v>
      </c>
      <c r="C70" s="14" t="s">
        <v>5</v>
      </c>
      <c r="D70" s="20">
        <f t="shared" si="1"/>
        <v>2450</v>
      </c>
      <c r="E70" s="28"/>
      <c r="F70" s="22">
        <v>3500</v>
      </c>
      <c r="G70" s="9"/>
    </row>
    <row r="71" spans="1:7" ht="42.75" customHeight="1" thickBot="1" x14ac:dyDescent="0.3">
      <c r="A71" s="1">
        <v>64</v>
      </c>
      <c r="B71" s="15" t="s">
        <v>11</v>
      </c>
      <c r="C71" s="14" t="s">
        <v>5</v>
      </c>
      <c r="D71" s="20">
        <f t="shared" si="1"/>
        <v>385</v>
      </c>
      <c r="E71" s="28"/>
      <c r="F71" s="22">
        <v>550</v>
      </c>
      <c r="G71" s="9"/>
    </row>
    <row r="72" spans="1:7" ht="128.25" thickBot="1" x14ac:dyDescent="0.3">
      <c r="A72" s="1">
        <v>65</v>
      </c>
      <c r="B72" s="15" t="s">
        <v>77</v>
      </c>
      <c r="C72" s="14" t="s">
        <v>7</v>
      </c>
      <c r="D72" s="20">
        <f t="shared" si="1"/>
        <v>4970</v>
      </c>
      <c r="E72" s="28"/>
      <c r="F72" s="22">
        <v>7100</v>
      </c>
      <c r="G72" s="9"/>
    </row>
    <row r="73" spans="1:7" ht="42.75" customHeight="1" thickBot="1" x14ac:dyDescent="0.3">
      <c r="A73" s="1">
        <v>66</v>
      </c>
      <c r="B73" s="15" t="s">
        <v>56</v>
      </c>
      <c r="C73" s="14" t="s">
        <v>5</v>
      </c>
      <c r="D73" s="20">
        <f t="shared" si="1"/>
        <v>3150</v>
      </c>
      <c r="E73" s="28"/>
      <c r="F73" s="22">
        <v>4500</v>
      </c>
      <c r="G73" s="9"/>
    </row>
    <row r="74" spans="1:7" ht="40.5" customHeight="1" thickBot="1" x14ac:dyDescent="0.3">
      <c r="A74" s="1">
        <v>67</v>
      </c>
      <c r="B74" s="15" t="s">
        <v>94</v>
      </c>
      <c r="C74" s="14" t="s">
        <v>7</v>
      </c>
      <c r="D74" s="20">
        <f t="shared" si="1"/>
        <v>693</v>
      </c>
      <c r="E74" s="28"/>
      <c r="F74" s="23">
        <v>990</v>
      </c>
      <c r="G74" s="9"/>
    </row>
    <row r="75" spans="1:7" ht="21" customHeight="1" thickBot="1" x14ac:dyDescent="0.3">
      <c r="A75" s="1">
        <v>68</v>
      </c>
      <c r="B75" s="15" t="s">
        <v>54</v>
      </c>
      <c r="C75" s="14" t="s">
        <v>55</v>
      </c>
      <c r="D75" s="20">
        <f t="shared" si="1"/>
        <v>154</v>
      </c>
      <c r="E75" s="28"/>
      <c r="F75" s="23">
        <v>220</v>
      </c>
      <c r="G75" s="9"/>
    </row>
    <row r="76" spans="1:7" ht="119.25" customHeight="1" thickBot="1" x14ac:dyDescent="0.3">
      <c r="A76" s="1">
        <v>69</v>
      </c>
      <c r="B76" s="24" t="s">
        <v>75</v>
      </c>
      <c r="C76" s="25" t="s">
        <v>5</v>
      </c>
      <c r="D76" s="20">
        <f t="shared" si="1"/>
        <v>489.99999999999994</v>
      </c>
      <c r="E76" s="26"/>
      <c r="F76" s="23">
        <v>700</v>
      </c>
      <c r="G76" s="9"/>
    </row>
    <row r="77" spans="1:7" ht="106.5" customHeight="1" thickBot="1" x14ac:dyDescent="0.3">
      <c r="A77" s="1">
        <v>70</v>
      </c>
      <c r="B77" s="24" t="s">
        <v>76</v>
      </c>
      <c r="C77" s="25" t="s">
        <v>5</v>
      </c>
      <c r="D77" s="20">
        <f t="shared" si="1"/>
        <v>630</v>
      </c>
      <c r="E77" s="26"/>
      <c r="F77" s="23">
        <v>900</v>
      </c>
      <c r="G77" s="9"/>
    </row>
    <row r="78" spans="1:7" ht="71.25" customHeight="1" thickBot="1" x14ac:dyDescent="0.3">
      <c r="A78" s="1">
        <v>71</v>
      </c>
      <c r="B78" s="24" t="s">
        <v>72</v>
      </c>
      <c r="C78" s="25" t="s">
        <v>5</v>
      </c>
      <c r="D78" s="20">
        <f t="shared" ref="D78" si="2">F78*0.7</f>
        <v>2450</v>
      </c>
      <c r="E78" s="26"/>
      <c r="F78" s="23">
        <v>3500</v>
      </c>
      <c r="G78" s="9"/>
    </row>
    <row r="79" spans="1:7" ht="71.25" customHeight="1" thickBot="1" x14ac:dyDescent="0.3">
      <c r="A79" s="1">
        <v>72</v>
      </c>
      <c r="B79" s="27" t="s">
        <v>95</v>
      </c>
      <c r="C79" s="25" t="s">
        <v>7</v>
      </c>
      <c r="D79" s="20">
        <f t="shared" si="1"/>
        <v>630</v>
      </c>
      <c r="E79" s="26"/>
      <c r="F79" s="23">
        <v>900</v>
      </c>
      <c r="G79" s="9"/>
    </row>
    <row r="80" spans="1:7" ht="15.75" thickBot="1" x14ac:dyDescent="0.3">
      <c r="B80" s="18"/>
      <c r="D80" s="3"/>
      <c r="E80" s="29"/>
      <c r="G80" s="9"/>
    </row>
    <row r="81" spans="2:7" ht="49.5" customHeight="1" thickBot="1" x14ac:dyDescent="0.3">
      <c r="B81" s="43" t="s">
        <v>12</v>
      </c>
      <c r="C81" s="33" t="s">
        <v>91</v>
      </c>
      <c r="D81" s="34">
        <f>D70+D71*2+D73</f>
        <v>6370</v>
      </c>
      <c r="E81" s="35">
        <f>E70+2*E71+E73</f>
        <v>0</v>
      </c>
      <c r="F81" s="36">
        <f>F70+2*F71+F73</f>
        <v>9100</v>
      </c>
      <c r="G81" s="9"/>
    </row>
    <row r="82" spans="2:7" ht="45.75" customHeight="1" thickBot="1" x14ac:dyDescent="0.3">
      <c r="B82" s="43"/>
      <c r="C82" s="41" t="s">
        <v>96</v>
      </c>
      <c r="D82" s="38">
        <f>D8+24*D10+D9+D20+D62+D65+5*D58+5*D60+D57+D75</f>
        <v>7560</v>
      </c>
      <c r="E82" s="36">
        <f>E8+24*E10+E9+E20+E62+E65+E56+5*E58+5*E60+E57+E75</f>
        <v>0</v>
      </c>
      <c r="F82" s="36">
        <f>F8+24*F10+F9+F20+F62+F65+F56+5*F58+5*F60+F57+F75</f>
        <v>12000</v>
      </c>
      <c r="G82" s="9"/>
    </row>
    <row r="83" spans="2:7" ht="39" customHeight="1" thickBot="1" x14ac:dyDescent="0.3">
      <c r="B83" s="43"/>
      <c r="C83" s="39" t="s">
        <v>92</v>
      </c>
      <c r="D83" s="36">
        <f>D16+24*D17+25*D69</f>
        <v>1958.6</v>
      </c>
      <c r="E83" s="36">
        <f>E16+24*E17+25*E69</f>
        <v>0</v>
      </c>
      <c r="F83" s="36">
        <f>F16+24*F17+25*F69</f>
        <v>2798</v>
      </c>
      <c r="G83" s="9"/>
    </row>
    <row r="84" spans="2:7" ht="96.75" customHeight="1" thickBot="1" x14ac:dyDescent="0.3">
      <c r="B84" s="43"/>
      <c r="C84" s="42" t="s">
        <v>98</v>
      </c>
      <c r="D84" s="38">
        <f>D12+D11+69*D13+D14+69*D15+D27+D62+D64+10*D61+8*D59+D21+D22+D23+D24+D25+D26+D29+D30+D19+D28+D31+D72+D74+D79</f>
        <v>59061.8</v>
      </c>
      <c r="E84" s="36">
        <f>E12+E11+69*E13+E14+69*E15+E27+E62+E64+10*E61+8*E59+E21+E22+E23+E24+E25+E26+E29+E30+E19+E28+E31+E72+E74+E79</f>
        <v>0</v>
      </c>
      <c r="F84" s="36">
        <f>F12+F11+69*F13+F14+69*F15+F27+F62+F64+10*F61+8*F59+F21+F22+F23+F24+F25+F26+F29+F30+F19+F28+F31+F72+F74+F79</f>
        <v>84374</v>
      </c>
      <c r="G84" s="9"/>
    </row>
    <row r="85" spans="2:7" ht="45.75" thickBot="1" x14ac:dyDescent="0.3">
      <c r="B85" s="43"/>
      <c r="C85" s="41" t="s">
        <v>97</v>
      </c>
      <c r="D85" s="38">
        <f>D36+14*D13+D37+14*D15+D64+D32+D33+D34+D56+5*D61+5*D59+D35</f>
        <v>16173.5</v>
      </c>
      <c r="E85" s="36">
        <f>E36+14*E13+E37+14*E15+E64+E32+E33+E34+E56+5*E61+5*E59+E35</f>
        <v>0</v>
      </c>
      <c r="F85" s="36">
        <f>F36+14*F13+F37+14*F15+F64+F32+F33+F34+F56+5*F61+5*F59+F35</f>
        <v>23105</v>
      </c>
      <c r="G85" s="9"/>
    </row>
    <row r="86" spans="2:7" ht="81.75" customHeight="1" thickBot="1" x14ac:dyDescent="0.3">
      <c r="B86" s="43"/>
      <c r="C86" s="37" t="s">
        <v>93</v>
      </c>
      <c r="D86" s="38">
        <f>D18+D38+D39+D40+D41+D42+D43+D44+D45+D46+D47+D48+D49+D50+D51+D52+D53+D54+D63+D67+D68+D55+D66+D76+D77+D78</f>
        <v>41827.1</v>
      </c>
      <c r="E86" s="36">
        <f>E18+E38+E39+E40+E41+E42+E43+E44+E45+E46+E47+E48+E49+E50+E51+E52+E53+E54+E63+E67+E68+E55+E66+E76+E77+E78</f>
        <v>0</v>
      </c>
      <c r="F86" s="38">
        <f>F18+F38+F39+F40+F41+F42+F43+F44+F45+F46+F47+F48+F49+F50+F51+F52+F53+F54+F63+F67+F68+F55+F66+F76+F77+F78</f>
        <v>59753</v>
      </c>
      <c r="G86" s="9"/>
    </row>
    <row r="87" spans="2:7" ht="31.5" customHeight="1" thickBot="1" x14ac:dyDescent="0.3">
      <c r="B87" s="31" t="s">
        <v>13</v>
      </c>
      <c r="C87" s="30"/>
      <c r="D87" s="32">
        <f>SUM(D81:D86)</f>
        <v>132951</v>
      </c>
      <c r="E87" s="32">
        <f>SUM(E81:E86)</f>
        <v>0</v>
      </c>
      <c r="F87" s="32">
        <f>SUM(F81:F86)</f>
        <v>191130</v>
      </c>
      <c r="G87" s="9"/>
    </row>
    <row r="92" spans="2:7" ht="72" customHeight="1" x14ac:dyDescent="0.25">
      <c r="B92" s="4" t="s">
        <v>58</v>
      </c>
      <c r="C92" s="40">
        <f>((E81*25)+(E82*20)+(E83*9)+(E84*18.5)+(E85*18)+(E86*9.5))/100</f>
        <v>0</v>
      </c>
      <c r="E92" t="s">
        <v>73</v>
      </c>
    </row>
    <row r="93" spans="2:7" x14ac:dyDescent="0.25">
      <c r="E93" t="s">
        <v>74</v>
      </c>
    </row>
  </sheetData>
  <mergeCells count="1">
    <mergeCell ref="B81:B86"/>
  </mergeCells>
  <conditionalFormatting sqref="E8:E79">
    <cfRule type="containsBlanks" dxfId="5" priority="8">
      <formula>LEN(TRIM(E8))=0</formula>
    </cfRule>
    <cfRule type="cellIs" dxfId="4" priority="9" operator="greaterThan">
      <formula>$F8</formula>
    </cfRule>
    <cfRule type="cellIs" dxfId="3" priority="11" operator="lessThan">
      <formula>$D8</formula>
    </cfRule>
  </conditionalFormatting>
  <conditionalFormatting sqref="E81:E87">
    <cfRule type="cellIs" dxfId="2" priority="1" operator="equal">
      <formula>0</formula>
    </cfRule>
    <cfRule type="cellIs" dxfId="1" priority="2" operator="lessThan">
      <formula>$D81</formula>
    </cfRule>
    <cfRule type="cellIs" dxfId="0" priority="3" operator="greaterThan">
      <formula>$F81</formula>
    </cfRule>
  </conditionalFormatting>
  <pageMargins left="0.7" right="0.7" top="0.75" bottom="0.75" header="0.3" footer="0.3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NOWY ŁÓDŹv.2 _poprawiony.xlsx</dmsv2BaseFileName>
    <dmsv2BaseDisplayName xmlns="http://schemas.microsoft.com/sharepoint/v3">Załącznik nr 3.1 NOWY ŁÓDŹv.2 _poprawiony</dmsv2BaseDisplayName>
    <dmsv2SWPP2ObjectNumber xmlns="http://schemas.microsoft.com/sharepoint/v3">POST/DYS/OLD/GZ/04363/2025                        </dmsv2SWPP2ObjectNumber>
    <dmsv2SWPP2SumMD5 xmlns="http://schemas.microsoft.com/sharepoint/v3">372fbd332912fa0d1071f4f0e35e8418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700677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23979618</dmsv2BaseClientSystemDocumentID>
    <dmsv2BaseModifiedByID xmlns="http://schemas.microsoft.com/sharepoint/v3">11703949</dmsv2BaseModifiedByID>
    <dmsv2BaseCreatedByID xmlns="http://schemas.microsoft.com/sharepoint/v3">11703949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JEUP5JKVCYQC-1133723987-968</_dlc_DocId>
    <_dlc_DocIdUrl xmlns="a19cb1c7-c5c7-46d4-85ae-d83685407bba">
      <Url>https://swpp2.dms.gkpge.pl/sites/41/_layouts/15/DocIdRedir.aspx?ID=JEUP5JKVCYQC-1133723987-968</Url>
      <Description>JEUP5JKVCYQC-1133723987-968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5FD045-3483-43B5-A437-05E03452E98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91E321A0-5DF3-4187-9915-2DA2139C8D3D}"/>
</file>

<file path=customXml/itemProps3.xml><?xml version="1.0" encoding="utf-8"?>
<ds:datastoreItem xmlns:ds="http://schemas.openxmlformats.org/officeDocument/2006/customXml" ds:itemID="{B007C8CE-C4F3-4D19-AC58-8E46C62A1D2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B1A515B-C76B-49AA-8C30-3F17BD7AB8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2025-12-12T11:20:07Z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a61f5e05-3dc4-41ea-a53e-f5068a659419</vt:lpwstr>
  </property>
</Properties>
</file>